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20" i="1" l="1"/>
  <c r="F23" i="1" l="1"/>
  <c r="F29" i="1" l="1"/>
  <c r="F21" i="1"/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2" i="1"/>
  <c r="O22" i="1"/>
  <c r="O26" i="1"/>
  <c r="K13" i="1" l="1"/>
  <c r="H19" i="1"/>
  <c r="M19" i="1" s="1"/>
  <c r="O19" i="1" s="1"/>
  <c r="I31" i="1"/>
  <c r="E31" i="1"/>
  <c r="A31" i="1"/>
  <c r="K30" i="1"/>
  <c r="G30" i="1"/>
  <c r="H30" i="1" s="1"/>
  <c r="C30" i="1"/>
  <c r="B30" i="1"/>
  <c r="K29" i="1"/>
  <c r="H29" i="1"/>
  <c r="M29" i="1" s="1"/>
  <c r="O29" i="1" s="1"/>
  <c r="C29" i="1"/>
  <c r="B29" i="1"/>
  <c r="K28" i="1"/>
  <c r="H28" i="1"/>
  <c r="C28" i="1"/>
  <c r="B28" i="1"/>
  <c r="K27" i="1"/>
  <c r="G27" i="1"/>
  <c r="H27" i="1" s="1"/>
  <c r="C27" i="1"/>
  <c r="B27" i="1"/>
  <c r="K26" i="1"/>
  <c r="H26" i="1"/>
  <c r="C26" i="1"/>
  <c r="B26" i="1"/>
  <c r="K25" i="1"/>
  <c r="G25" i="1"/>
  <c r="H25" i="1"/>
  <c r="C25" i="1"/>
  <c r="B25" i="1"/>
  <c r="K24" i="1"/>
  <c r="G24" i="1"/>
  <c r="H24" i="1" s="1"/>
  <c r="C24" i="1"/>
  <c r="B24" i="1"/>
  <c r="K23" i="1"/>
  <c r="H23" i="1"/>
  <c r="M23" i="1" s="1"/>
  <c r="O23" i="1" s="1"/>
  <c r="C23" i="1"/>
  <c r="B23" i="1"/>
  <c r="K22" i="1"/>
  <c r="H22" i="1"/>
  <c r="C22" i="1"/>
  <c r="B22" i="1"/>
  <c r="K21" i="1"/>
  <c r="H21" i="1"/>
  <c r="C21" i="1"/>
  <c r="B21" i="1"/>
  <c r="K20" i="1"/>
  <c r="G20" i="1"/>
  <c r="C20" i="1"/>
  <c r="B20" i="1"/>
  <c r="K19" i="1"/>
  <c r="C19" i="1"/>
  <c r="B19" i="1"/>
  <c r="K18" i="1"/>
  <c r="G18" i="1"/>
  <c r="F18" i="1"/>
  <c r="H18" i="1" s="1"/>
  <c r="C18" i="1"/>
  <c r="B18" i="1"/>
  <c r="K17" i="1"/>
  <c r="G17" i="1"/>
  <c r="H17" i="1"/>
  <c r="C17" i="1"/>
  <c r="B17" i="1"/>
  <c r="K16" i="1"/>
  <c r="G16" i="1"/>
  <c r="H16" i="1" s="1"/>
  <c r="M16" i="1" s="1"/>
  <c r="O16" i="1" s="1"/>
  <c r="C16" i="1"/>
  <c r="B16" i="1"/>
  <c r="K15" i="1"/>
  <c r="F15" i="1"/>
  <c r="C15" i="1"/>
  <c r="B15" i="1"/>
  <c r="K14" i="1"/>
  <c r="G14" i="1"/>
  <c r="H14" i="1" s="1"/>
  <c r="C14" i="1"/>
  <c r="B14" i="1"/>
  <c r="J31" i="1"/>
  <c r="G13" i="1"/>
  <c r="F13" i="1"/>
  <c r="F31" i="1" s="1"/>
  <c r="C13" i="1"/>
  <c r="B13" i="1"/>
  <c r="K12" i="1"/>
  <c r="H12" i="1"/>
  <c r="C12" i="1"/>
  <c r="B12" i="1"/>
  <c r="A7" i="1"/>
  <c r="G31" i="1" l="1"/>
  <c r="M17" i="1"/>
  <c r="O17" i="1" s="1"/>
  <c r="H20" i="1"/>
  <c r="M20" i="1" s="1"/>
  <c r="O20" i="1" s="1"/>
  <c r="H13" i="1"/>
  <c r="M13" i="1" s="1"/>
  <c r="O13" i="1" s="1"/>
  <c r="H15" i="1"/>
  <c r="M15" i="1" s="1"/>
  <c r="O15" i="1" s="1"/>
  <c r="M18" i="1"/>
  <c r="O18" i="1" s="1"/>
  <c r="M22" i="1"/>
  <c r="M28" i="1"/>
  <c r="O28" i="1" s="1"/>
  <c r="M26" i="1"/>
  <c r="M21" i="1"/>
  <c r="O21" i="1" s="1"/>
  <c r="K31" i="1"/>
  <c r="M24" i="1"/>
  <c r="O24" i="1" s="1"/>
  <c r="M27" i="1"/>
  <c r="O27" i="1" s="1"/>
  <c r="M14" i="1"/>
  <c r="O14" i="1" s="1"/>
  <c r="M25" i="1"/>
  <c r="O25" i="1" s="1"/>
  <c r="M30" i="1"/>
  <c r="O30" i="1" s="1"/>
  <c r="M12" i="1"/>
  <c r="O12" i="1" s="1"/>
  <c r="H31" i="1" l="1"/>
  <c r="L31" i="1"/>
  <c r="N31" i="1"/>
  <c r="M31" i="1"/>
  <c r="O31" i="1"/>
</calcChain>
</file>

<file path=xl/comments1.xml><?xml version="1.0" encoding="utf-8"?>
<comments xmlns="http://schemas.openxmlformats.org/spreadsheetml/2006/main">
  <authors>
    <author>Sky123.Org</author>
  </authors>
  <commentList>
    <comment ref="F16" authorId="0">
      <text>
        <r>
          <rPr>
            <b/>
            <sz val="9"/>
            <color indexed="81"/>
            <rFont val="Tahoma"/>
            <family val="2"/>
            <charset val="163"/>
          </rPr>
          <t>Viết bài và báo tham luận (2 người): 60h/2= 30h</t>
        </r>
      </text>
    </comment>
    <comment ref="F20" authorId="0">
      <text>
        <r>
          <rPr>
            <b/>
            <sz val="9"/>
            <color indexed="81"/>
            <rFont val="Tahoma"/>
            <family val="2"/>
            <charset val="163"/>
          </rPr>
          <t>_ Báo cáo tham luận: 30h.
_ Viết bài tham luận: 30h/2 (2 tác giả viết bài).
_2 bài báo trên tạp chí SCIE (640g giờ)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400/2 + 400/3 + 60
</t>
        </r>
      </text>
    </comment>
  </commentList>
</comments>
</file>

<file path=xl/sharedStrings.xml><?xml version="1.0" encoding="utf-8"?>
<sst xmlns="http://schemas.openxmlformats.org/spreadsheetml/2006/main" count="57" uniqueCount="53">
  <si>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</si>
  <si>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</si>
  <si>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</si>
  <si>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</si>
  <si>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</si>
  <si>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</si>
  <si>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</si>
  <si>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</si>
  <si>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</si>
  <si>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</si>
  <si>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</si>
  <si>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</si>
  <si>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</si>
  <si>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</si>
  <si>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</si>
  <si>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</si>
  <si>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</si>
  <si>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</si>
  <si>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</si>
  <si>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</si>
  <si>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</si>
  <si>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</si>
  <si>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</si>
  <si>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</si>
  <si>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</si>
  <si>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</si>
  <si>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</si>
  <si>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</si>
  <si>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</si>
  <si>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</si>
  <si>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</si>
  <si>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</si>
  <si>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</si>
  <si>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</si>
  <si>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</si>
  <si>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</si>
  <si>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</si>
  <si>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</si>
  <si>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</si>
  <si>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</si>
  <si>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</si>
  <si>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</si>
  <si>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</si>
  <si>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Nguyễn Anh Tuấn</t>
  </si>
  <si>
    <t>Bài tham luận và báo cáo trong hội thảo KH cấp Khoa</t>
  </si>
  <si>
    <t>_Bài tham luận và báo cáo trong hội thảo KH cấp Khoa.
_Hướng dẫn SV tham gia cuộc thi lái xe sinh thái-Tiết kiệm nhiên liệu Honda 2016 (200 giờ)</t>
  </si>
  <si>
    <t>Hướng dẫn SV tham gia cuộc thi lái xe sinh thái-Tiết kiệm nhiên liệu Honda 2016 (200 giờ)</t>
  </si>
  <si>
    <t>Viết bài tham luận và báo cáo trong hội thảo KH cấp Khoa (2 tác giả)</t>
  </si>
  <si>
    <t>_Viết bài tham luận và báo cáo trong hội thảo KH cấp Khoa.
_Viết bài tham luận hội nghị KH quốc tế tổ chức trong nước (3 tác giả).
_Hướng dẫn SV tham gia cuộc thi lái xe sinh thái-Tiết kiệm nhiên liệu Honda 2016 (200 giờ)</t>
  </si>
  <si>
    <t>-Viết 02 bài tham luận đăng trên kỷ yếu hội thảo KH Quốc tế tổ chức trong nước, trong đó 1 bài viết có 3 tác giả và 1 bài viết có 2 tác giả.
-Viết bài và báo cáo tham luận hội thảo KH cấp Khoa.</t>
  </si>
  <si>
    <t>_Viết bài và báo cáo  tham luận hội thảo KH cấp Khoa.
_Viết bài trên bản tin điện tử.
_Hướng dẫn SV tham gia cuộc thi lái xe sinh thái-Tiết kiệm nhiên liệu Honda 2016 (200 giờ)</t>
  </si>
  <si>
    <t>Ngày……...tháng 8 năm 2016</t>
  </si>
  <si>
    <t>Viết bài tham luận và báo cáo trong hội thảo KH cấp Khoa (2 tác giả)
_Viết 2 bài báo trên tạp chí nước ngoài (SCIE): trong đó 1 bài có 5 tác giả và 1 bài có 6 tác giả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</si>
</sst>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  <row r="16">
          <cell r="F16">
            <v>0</v>
          </cell>
        </row>
        <row r="19">
          <cell r="F19">
            <v>0</v>
          </cell>
        </row>
      </sheetData>
      <sheetData sheetId="5"/>
      <sheetData sheetId="6"/>
      <sheetData sheetId="7">
        <row r="15">
          <cell r="F15">
            <v>0</v>
          </cell>
        </row>
        <row r="16">
          <cell r="F16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2">
          <cell r="F22">
            <v>0</v>
          </cell>
        </row>
        <row r="26">
          <cell r="F26">
            <v>0</v>
          </cell>
        </row>
        <row r="27">
          <cell r="F27">
            <v>0</v>
          </cell>
        </row>
        <row r="29">
          <cell r="F29">
            <v>0</v>
          </cell>
        </row>
        <row r="32">
          <cell r="F32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tabSelected="1" topLeftCell="A15" workbookViewId="0">
      <selection activeCell="M31" sqref="M31"/>
    </sheetView>
  </sheetViews>
  <sheetFormatPr defaultRowHeight="16.5" x14ac:dyDescent="0.25"/>
  <cols>
    <col min="1" max="1" width="4.625" style="41" customWidth="1"/>
    <col min="2" max="2" width="18.25" style="7" customWidth="1"/>
    <col min="3" max="3" width="10" style="7" customWidth="1"/>
    <col min="4" max="4" width="5.75" style="7" customWidth="1"/>
    <col min="5" max="5" width="6.75" style="41" customWidth="1"/>
    <col min="6" max="6" width="7" style="41" customWidth="1"/>
    <col min="7" max="7" width="6.5" style="41" customWidth="1"/>
    <col min="8" max="8" width="7.125" style="41" customWidth="1"/>
    <col min="9" max="9" width="6.875" style="41" customWidth="1"/>
    <col min="10" max="10" width="6.5" style="41" customWidth="1"/>
    <col min="11" max="11" width="7.25" style="43" customWidth="1"/>
    <col min="12" max="12" width="8.375" style="41" customWidth="1"/>
    <col min="13" max="13" width="7.75" style="41" customWidth="1"/>
    <col min="14" max="14" width="7" style="44" customWidth="1"/>
    <col min="15" max="15" width="8.3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07" t="s">
        <v>0</v>
      </c>
      <c r="B1" s="107"/>
      <c r="C1" s="107"/>
      <c r="D1" s="107"/>
      <c r="E1" s="107"/>
      <c r="F1" s="107"/>
      <c r="G1" s="107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08" t="s">
        <v>2</v>
      </c>
      <c r="B2" s="108"/>
      <c r="C2" s="108"/>
      <c r="D2" s="108"/>
      <c r="E2" s="108"/>
      <c r="F2" s="108"/>
      <c r="G2" s="108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09" t="s">
        <v>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5"/>
      <c r="R5" s="15"/>
    </row>
    <row r="6" spans="1:18" s="16" customFormat="1" ht="20.25" x14ac:dyDescent="0.3">
      <c r="A6" s="110" t="s">
        <v>42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5"/>
      <c r="R6" s="15"/>
    </row>
    <row r="7" spans="1:18" s="16" customFormat="1" ht="20.25" x14ac:dyDescent="0.3">
      <c r="A7" s="110" t="str">
        <f>'[1]CAP TRUONG_HKI'!A8:J8</f>
        <v>KHOA CÔNG NGHỆ ĐỘNG LỰC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91" t="s">
        <v>6</v>
      </c>
      <c r="B9" s="93" t="s">
        <v>7</v>
      </c>
      <c r="C9" s="94"/>
      <c r="D9" s="97" t="s">
        <v>8</v>
      </c>
      <c r="E9" s="98"/>
      <c r="F9" s="84" t="s">
        <v>9</v>
      </c>
      <c r="G9" s="84"/>
      <c r="H9" s="99" t="s">
        <v>10</v>
      </c>
      <c r="I9" s="103" t="s">
        <v>11</v>
      </c>
      <c r="J9" s="103" t="s">
        <v>12</v>
      </c>
      <c r="K9" s="103" t="s">
        <v>13</v>
      </c>
      <c r="L9" s="103" t="s">
        <v>14</v>
      </c>
      <c r="M9" s="103" t="s">
        <v>15</v>
      </c>
      <c r="N9" s="105" t="s">
        <v>16</v>
      </c>
      <c r="O9" s="105" t="s">
        <v>17</v>
      </c>
      <c r="P9" s="84" t="s">
        <v>18</v>
      </c>
    </row>
    <row r="10" spans="1:18" ht="41.25" customHeight="1" x14ac:dyDescent="0.25">
      <c r="A10" s="92"/>
      <c r="B10" s="95"/>
      <c r="C10" s="96"/>
      <c r="D10" s="22" t="s">
        <v>19</v>
      </c>
      <c r="E10" s="23" t="s">
        <v>20</v>
      </c>
      <c r="F10" s="24" t="s">
        <v>21</v>
      </c>
      <c r="G10" s="24" t="s">
        <v>22</v>
      </c>
      <c r="H10" s="100"/>
      <c r="I10" s="104"/>
      <c r="J10" s="104"/>
      <c r="K10" s="104"/>
      <c r="L10" s="104"/>
      <c r="M10" s="104"/>
      <c r="N10" s="106"/>
      <c r="O10" s="106"/>
      <c r="P10" s="84"/>
    </row>
    <row r="11" spans="1:18" s="31" customFormat="1" ht="15" customHeight="1" x14ac:dyDescent="0.2">
      <c r="A11" s="25" t="s">
        <v>23</v>
      </c>
      <c r="B11" s="85" t="s">
        <v>24</v>
      </c>
      <c r="C11" s="86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8" customFormat="1" ht="77.25" customHeight="1" x14ac:dyDescent="0.2">
      <c r="A12" s="32">
        <v>1</v>
      </c>
      <c r="B12" s="33" t="str">
        <f>'[1]CAP TRUONG_HKI'!B15</f>
        <v>Hà Quốc</v>
      </c>
      <c r="C12" s="34" t="str">
        <f>'[1]CAP TRUONG_HKI'!C15</f>
        <v>Bảo</v>
      </c>
      <c r="D12" s="75"/>
      <c r="E12" s="76"/>
      <c r="F12" s="77">
        <v>0</v>
      </c>
      <c r="G12" s="77">
        <v>200</v>
      </c>
      <c r="H12" s="77">
        <f>E12+F12+G12</f>
        <v>200</v>
      </c>
      <c r="I12" s="77">
        <v>587</v>
      </c>
      <c r="J12" s="77">
        <v>0</v>
      </c>
      <c r="K12" s="77">
        <f t="shared" ref="K12:K30" si="0">I12-J12</f>
        <v>587</v>
      </c>
      <c r="L12" s="77">
        <v>0</v>
      </c>
      <c r="M12" s="77">
        <f>K12-H12</f>
        <v>387</v>
      </c>
      <c r="N12" s="77">
        <f>ROUND(L12/3.33,1)</f>
        <v>0</v>
      </c>
      <c r="O12" s="76">
        <f>ROUND(M12/3.33,1)</f>
        <v>116.2</v>
      </c>
      <c r="P12" s="36" t="s">
        <v>46</v>
      </c>
      <c r="Q12" s="37"/>
      <c r="R12" s="37"/>
    </row>
    <row r="13" spans="1:18" s="5" customFormat="1" ht="24.75" customHeight="1" x14ac:dyDescent="0.2">
      <c r="A13" s="35">
        <v>2</v>
      </c>
      <c r="B13" s="33" t="str">
        <f>'[1]CAP TRUONG_HKI'!B16</f>
        <v>Hoàng Phúc</v>
      </c>
      <c r="C13" s="34" t="str">
        <f>'[1]CAP TRUONG_HKI'!C16</f>
        <v>Bảo</v>
      </c>
      <c r="D13" s="78"/>
      <c r="E13" s="76"/>
      <c r="F13" s="77">
        <f>'[1]TONG KET HKI'!F14</f>
        <v>0</v>
      </c>
      <c r="G13" s="77">
        <f>'[1]TONG KET HKII'!F15</f>
        <v>0</v>
      </c>
      <c r="H13" s="77">
        <f t="shared" ref="H13:H30" si="1">E13+F13+G13</f>
        <v>0</v>
      </c>
      <c r="I13" s="77">
        <v>587</v>
      </c>
      <c r="J13" s="77">
        <v>0</v>
      </c>
      <c r="K13" s="77">
        <f t="shared" si="0"/>
        <v>587</v>
      </c>
      <c r="L13" s="76">
        <v>0</v>
      </c>
      <c r="M13" s="77">
        <f t="shared" ref="M13:M30" si="2">K13-H13</f>
        <v>587</v>
      </c>
      <c r="N13" s="77">
        <f t="shared" ref="N13:N30" si="3">ROUND(L13/3.33,1)</f>
        <v>0</v>
      </c>
      <c r="O13" s="76">
        <f t="shared" ref="O13:O30" si="4">ROUND(M13/3.33,1)</f>
        <v>176.3</v>
      </c>
      <c r="P13" s="36"/>
      <c r="Q13" s="40"/>
      <c r="R13" s="40"/>
    </row>
    <row r="14" spans="1:18" s="5" customFormat="1" ht="25.5" customHeight="1" x14ac:dyDescent="0.2">
      <c r="A14" s="35">
        <v>3</v>
      </c>
      <c r="B14" s="33" t="str">
        <f>'[1]CAP TRUONG_HKI'!B17</f>
        <v>Nguyễn Thái</v>
      </c>
      <c r="C14" s="34" t="str">
        <f>'[1]CAP TRUONG_HKI'!C17</f>
        <v>Bình</v>
      </c>
      <c r="D14" s="79"/>
      <c r="E14" s="76"/>
      <c r="F14" s="77">
        <v>0</v>
      </c>
      <c r="G14" s="77">
        <f>'[1]TONG KET HKII'!F16</f>
        <v>0</v>
      </c>
      <c r="H14" s="77">
        <f t="shared" si="1"/>
        <v>0</v>
      </c>
      <c r="I14" s="77">
        <v>587</v>
      </c>
      <c r="J14" s="77">
        <v>0</v>
      </c>
      <c r="K14" s="77">
        <f t="shared" si="0"/>
        <v>587</v>
      </c>
      <c r="L14" s="76">
        <v>0</v>
      </c>
      <c r="M14" s="77">
        <f t="shared" si="2"/>
        <v>587</v>
      </c>
      <c r="N14" s="77">
        <f t="shared" si="3"/>
        <v>0</v>
      </c>
      <c r="O14" s="76">
        <f t="shared" si="4"/>
        <v>176.3</v>
      </c>
      <c r="P14" s="36"/>
      <c r="Q14" s="40"/>
      <c r="R14" s="40"/>
    </row>
    <row r="15" spans="1:18" s="5" customFormat="1" ht="75.75" customHeight="1" x14ac:dyDescent="0.2">
      <c r="A15" s="32">
        <v>4</v>
      </c>
      <c r="B15" s="33" t="str">
        <f>'[1]CAP TRUONG_HKI'!B18</f>
        <v>Nguyễn Thành</v>
      </c>
      <c r="C15" s="34" t="str">
        <f>'[1]CAP TRUONG_HKI'!C18</f>
        <v>Đức</v>
      </c>
      <c r="D15" s="78"/>
      <c r="E15" s="76"/>
      <c r="F15" s="77">
        <f>'[1]TONG KET HKI'!F16</f>
        <v>0</v>
      </c>
      <c r="G15" s="77">
        <v>200</v>
      </c>
      <c r="H15" s="77">
        <f t="shared" si="1"/>
        <v>200</v>
      </c>
      <c r="I15" s="77">
        <v>587</v>
      </c>
      <c r="J15" s="77">
        <v>0</v>
      </c>
      <c r="K15" s="77">
        <f t="shared" si="0"/>
        <v>587</v>
      </c>
      <c r="L15" s="77">
        <v>0</v>
      </c>
      <c r="M15" s="77">
        <f t="shared" si="2"/>
        <v>387</v>
      </c>
      <c r="N15" s="77">
        <f t="shared" si="3"/>
        <v>0</v>
      </c>
      <c r="O15" s="76">
        <f t="shared" si="4"/>
        <v>116.2</v>
      </c>
      <c r="P15" s="36" t="s">
        <v>46</v>
      </c>
      <c r="Q15" s="40"/>
      <c r="R15" s="40"/>
    </row>
    <row r="16" spans="1:18" s="38" customFormat="1" ht="65.25" customHeight="1" x14ac:dyDescent="0.2">
      <c r="A16" s="35">
        <v>5</v>
      </c>
      <c r="B16" s="33" t="str">
        <f>'[1]CAP TRUONG_HKI'!B19</f>
        <v>Trần Quốc</v>
      </c>
      <c r="C16" s="34" t="str">
        <f>'[1]CAP TRUONG_HKI'!C19</f>
        <v>Duy</v>
      </c>
      <c r="D16" s="80"/>
      <c r="E16" s="76"/>
      <c r="F16" s="77">
        <v>30</v>
      </c>
      <c r="G16" s="77">
        <f>'[1]TONG KET HKII'!F18</f>
        <v>0</v>
      </c>
      <c r="H16" s="77">
        <f t="shared" si="1"/>
        <v>30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7">
        <f t="shared" si="2"/>
        <v>557</v>
      </c>
      <c r="N16" s="77">
        <f t="shared" si="3"/>
        <v>0</v>
      </c>
      <c r="O16" s="76">
        <f t="shared" si="4"/>
        <v>167.3</v>
      </c>
      <c r="P16" s="36" t="s">
        <v>47</v>
      </c>
      <c r="Q16" s="37"/>
      <c r="R16" s="37"/>
    </row>
    <row r="17" spans="1:18" s="38" customFormat="1" ht="41.25" customHeight="1" x14ac:dyDescent="0.2">
      <c r="A17" s="32">
        <v>6</v>
      </c>
      <c r="B17" s="33" t="str">
        <f>'[1]CAP TRUONG_HKI'!B20</f>
        <v>Hồ Văn</v>
      </c>
      <c r="C17" s="34" t="str">
        <f>'[1]CAP TRUONG_HKI'!C20</f>
        <v>Hóa</v>
      </c>
      <c r="D17" s="80"/>
      <c r="E17" s="76"/>
      <c r="F17" s="77">
        <v>60</v>
      </c>
      <c r="G17" s="77">
        <f>'[1]TONG KET HKII'!F19</f>
        <v>0</v>
      </c>
      <c r="H17" s="77">
        <f t="shared" si="1"/>
        <v>60</v>
      </c>
      <c r="I17" s="77">
        <v>587</v>
      </c>
      <c r="J17" s="77">
        <v>0</v>
      </c>
      <c r="K17" s="77">
        <f t="shared" si="0"/>
        <v>587</v>
      </c>
      <c r="L17" s="76">
        <v>0</v>
      </c>
      <c r="M17" s="77">
        <f t="shared" si="2"/>
        <v>527</v>
      </c>
      <c r="N17" s="77">
        <f t="shared" si="3"/>
        <v>0</v>
      </c>
      <c r="O17" s="76">
        <f t="shared" si="4"/>
        <v>158.30000000000001</v>
      </c>
      <c r="P17" s="36" t="s">
        <v>44</v>
      </c>
      <c r="Q17" s="37"/>
      <c r="R17" s="37"/>
    </row>
    <row r="18" spans="1:18" s="38" customFormat="1" ht="27" customHeight="1" x14ac:dyDescent="0.2">
      <c r="A18" s="35">
        <v>7</v>
      </c>
      <c r="B18" s="33" t="str">
        <f>'[1]CAP TRUONG_HKI'!B21</f>
        <v>Nguyễn Thanh</v>
      </c>
      <c r="C18" s="34" t="str">
        <f>'[1]CAP TRUONG_HKI'!C21</f>
        <v>Hùng</v>
      </c>
      <c r="D18" s="80"/>
      <c r="E18" s="76"/>
      <c r="F18" s="77">
        <f>'[1]TONG KET HKI'!F19</f>
        <v>0</v>
      </c>
      <c r="G18" s="77">
        <f>'[1]TONG KET HKII'!F20</f>
        <v>0</v>
      </c>
      <c r="H18" s="77">
        <f t="shared" si="1"/>
        <v>0</v>
      </c>
      <c r="I18" s="77">
        <v>587</v>
      </c>
      <c r="J18" s="77">
        <v>0</v>
      </c>
      <c r="K18" s="77">
        <f t="shared" si="0"/>
        <v>587</v>
      </c>
      <c r="L18" s="76">
        <v>0</v>
      </c>
      <c r="M18" s="77">
        <f t="shared" si="2"/>
        <v>587</v>
      </c>
      <c r="N18" s="77">
        <f t="shared" si="3"/>
        <v>0</v>
      </c>
      <c r="O18" s="76">
        <f t="shared" si="4"/>
        <v>176.3</v>
      </c>
      <c r="P18" s="36"/>
      <c r="Q18" s="37"/>
      <c r="R18" s="37"/>
    </row>
    <row r="19" spans="1:18" s="38" customFormat="1" ht="74.25" customHeight="1" x14ac:dyDescent="0.2">
      <c r="A19" s="35">
        <v>8</v>
      </c>
      <c r="B19" s="33" t="str">
        <f>'[1]CAP TRUONG_HKI'!B22</f>
        <v>Phan Anh Tuấn</v>
      </c>
      <c r="C19" s="34" t="str">
        <f>'[1]CAP TRUONG_HKI'!C22</f>
        <v>Kiệt</v>
      </c>
      <c r="D19" s="81"/>
      <c r="E19" s="76"/>
      <c r="F19" s="77">
        <v>0</v>
      </c>
      <c r="G19" s="77">
        <v>200</v>
      </c>
      <c r="H19" s="77">
        <f t="shared" si="1"/>
        <v>200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387</v>
      </c>
      <c r="N19" s="77">
        <f t="shared" si="3"/>
        <v>0</v>
      </c>
      <c r="O19" s="76">
        <f t="shared" si="4"/>
        <v>116.2</v>
      </c>
      <c r="P19" s="36" t="s">
        <v>46</v>
      </c>
      <c r="Q19" s="37"/>
      <c r="R19" s="37"/>
    </row>
    <row r="20" spans="1:18" s="38" customFormat="1" ht="117" customHeight="1" x14ac:dyDescent="0.2">
      <c r="A20" s="32">
        <v>9</v>
      </c>
      <c r="B20" s="33" t="str">
        <f>'[1]CAP TRUONG_HKI'!B23</f>
        <v>Nguyễn Phụ Thượng</v>
      </c>
      <c r="C20" s="34" t="str">
        <f>'[1]CAP TRUONG_HKI'!C23</f>
        <v>Lưu</v>
      </c>
      <c r="D20" s="80"/>
      <c r="E20" s="76"/>
      <c r="F20" s="77">
        <f>30+15+ROUND(640/5,1)+ROUND(640/6,1)</f>
        <v>279.7</v>
      </c>
      <c r="G20" s="77">
        <f>'[1]TONG KET HKII'!F22</f>
        <v>0</v>
      </c>
      <c r="H20" s="77">
        <f t="shared" si="1"/>
        <v>279.7</v>
      </c>
      <c r="I20" s="77">
        <v>587</v>
      </c>
      <c r="J20" s="77">
        <v>0</v>
      </c>
      <c r="K20" s="77">
        <f t="shared" si="0"/>
        <v>587</v>
      </c>
      <c r="L20" s="77">
        <v>0</v>
      </c>
      <c r="M20" s="77">
        <f t="shared" si="2"/>
        <v>307.3</v>
      </c>
      <c r="N20" s="77">
        <f t="shared" si="3"/>
        <v>0</v>
      </c>
      <c r="O20" s="76">
        <f t="shared" si="4"/>
        <v>92.3</v>
      </c>
      <c r="P20" s="36" t="s">
        <v>52</v>
      </c>
      <c r="Q20" s="37"/>
      <c r="R20" s="37"/>
    </row>
    <row r="21" spans="1:18" s="38" customFormat="1" ht="158.25" customHeight="1" x14ac:dyDescent="0.2">
      <c r="A21" s="35">
        <v>10</v>
      </c>
      <c r="B21" s="33" t="str">
        <f>'[1]CAP TRUONG_HKI'!B24</f>
        <v>Nguyễn Hữu</v>
      </c>
      <c r="C21" s="34" t="str">
        <f>'[1]CAP TRUONG_HKI'!C24</f>
        <v xml:space="preserve">Mạnh </v>
      </c>
      <c r="D21" s="80"/>
      <c r="E21" s="77"/>
      <c r="F21" s="77">
        <f>ROUND(400/3,1)+60</f>
        <v>193.3</v>
      </c>
      <c r="G21" s="77">
        <v>200</v>
      </c>
      <c r="H21" s="77">
        <f t="shared" si="1"/>
        <v>393.3</v>
      </c>
      <c r="I21" s="77">
        <v>587</v>
      </c>
      <c r="J21" s="77">
        <v>0</v>
      </c>
      <c r="K21" s="77">
        <f t="shared" si="0"/>
        <v>587</v>
      </c>
      <c r="L21" s="76">
        <v>0</v>
      </c>
      <c r="M21" s="77">
        <f t="shared" si="2"/>
        <v>193.7</v>
      </c>
      <c r="N21" s="77">
        <f t="shared" si="3"/>
        <v>0</v>
      </c>
      <c r="O21" s="76">
        <f t="shared" si="4"/>
        <v>58.2</v>
      </c>
      <c r="P21" s="36" t="s">
        <v>48</v>
      </c>
      <c r="Q21" s="37"/>
      <c r="R21" s="37"/>
    </row>
    <row r="22" spans="1:18" s="38" customFormat="1" ht="37.5" customHeight="1" x14ac:dyDescent="0.2">
      <c r="A22" s="32">
        <v>11</v>
      </c>
      <c r="B22" s="33" t="str">
        <f>'[1]CAP TRUONG_HKI'!B25</f>
        <v>Triệu Phú</v>
      </c>
      <c r="C22" s="34" t="str">
        <f>'[1]CAP TRUONG_HKI'!C25</f>
        <v>Nguyên</v>
      </c>
      <c r="D22" s="80"/>
      <c r="E22" s="77"/>
      <c r="F22" s="77">
        <v>0</v>
      </c>
      <c r="G22" s="77">
        <v>0</v>
      </c>
      <c r="H22" s="77">
        <f t="shared" si="1"/>
        <v>0</v>
      </c>
      <c r="I22" s="77">
        <v>587</v>
      </c>
      <c r="J22" s="77">
        <v>0</v>
      </c>
      <c r="K22" s="77">
        <f t="shared" si="0"/>
        <v>587</v>
      </c>
      <c r="L22" s="76">
        <v>0</v>
      </c>
      <c r="M22" s="77">
        <f t="shared" si="2"/>
        <v>587</v>
      </c>
      <c r="N22" s="77">
        <f t="shared" si="3"/>
        <v>0</v>
      </c>
      <c r="O22" s="76">
        <f t="shared" si="4"/>
        <v>176.3</v>
      </c>
      <c r="P22" s="36"/>
      <c r="Q22" s="37"/>
      <c r="R22" s="37"/>
    </row>
    <row r="23" spans="1:18" s="38" customFormat="1" ht="162.75" customHeight="1" x14ac:dyDescent="0.2">
      <c r="A23" s="35">
        <v>12</v>
      </c>
      <c r="B23" s="33" t="str">
        <f>'[1]CAP TRUONG_HKI'!B26</f>
        <v>Nguyễn Ngọc</v>
      </c>
      <c r="C23" s="34" t="str">
        <f>'[1]CAP TRUONG_HKI'!C26</f>
        <v xml:space="preserve">Phương </v>
      </c>
      <c r="D23" s="80"/>
      <c r="E23" s="77"/>
      <c r="F23" s="77">
        <f>60+100</f>
        <v>160</v>
      </c>
      <c r="G23" s="77">
        <v>200</v>
      </c>
      <c r="H23" s="77">
        <f t="shared" si="1"/>
        <v>360</v>
      </c>
      <c r="I23" s="77">
        <v>587</v>
      </c>
      <c r="J23" s="77">
        <v>0</v>
      </c>
      <c r="K23" s="77">
        <f t="shared" si="0"/>
        <v>587</v>
      </c>
      <c r="L23" s="76">
        <v>0</v>
      </c>
      <c r="M23" s="77">
        <f t="shared" si="2"/>
        <v>227</v>
      </c>
      <c r="N23" s="77">
        <f t="shared" si="3"/>
        <v>0</v>
      </c>
      <c r="O23" s="76">
        <f t="shared" si="4"/>
        <v>68.2</v>
      </c>
      <c r="P23" s="36" t="s">
        <v>50</v>
      </c>
      <c r="Q23" s="37"/>
      <c r="R23" s="37"/>
    </row>
    <row r="24" spans="1:18" s="38" customFormat="1" ht="38.25" customHeight="1" x14ac:dyDescent="0.2">
      <c r="A24" s="35">
        <v>13</v>
      </c>
      <c r="B24" s="33" t="str">
        <f>'[1]CAP TRUONG_HKI'!B27</f>
        <v>Đặng Thái</v>
      </c>
      <c r="C24" s="34" t="str">
        <f>'[1]CAP TRUONG_HKI'!C27</f>
        <v xml:space="preserve">Sơn </v>
      </c>
      <c r="D24" s="80"/>
      <c r="E24" s="77"/>
      <c r="F24" s="77">
        <v>0</v>
      </c>
      <c r="G24" s="77">
        <f>'[1]TONG KET HKII'!F26</f>
        <v>0</v>
      </c>
      <c r="H24" s="77">
        <f t="shared" si="1"/>
        <v>0</v>
      </c>
      <c r="I24" s="77">
        <v>587</v>
      </c>
      <c r="J24" s="77">
        <v>0</v>
      </c>
      <c r="K24" s="77">
        <f t="shared" si="0"/>
        <v>587</v>
      </c>
      <c r="L24" s="77">
        <v>0</v>
      </c>
      <c r="M24" s="77">
        <f t="shared" si="2"/>
        <v>587</v>
      </c>
      <c r="N24" s="77">
        <f t="shared" si="3"/>
        <v>0</v>
      </c>
      <c r="O24" s="76">
        <f t="shared" si="4"/>
        <v>176.3</v>
      </c>
      <c r="P24" s="36"/>
      <c r="Q24" s="37"/>
      <c r="R24" s="37"/>
    </row>
    <row r="25" spans="1:18" s="38" customFormat="1" ht="36" customHeight="1" x14ac:dyDescent="0.2">
      <c r="A25" s="32">
        <v>14</v>
      </c>
      <c r="B25" s="33" t="str">
        <f>'[1]CAP TRUONG_HKI'!B28</f>
        <v>Nguyễn Minh</v>
      </c>
      <c r="C25" s="34" t="str">
        <f>'[1]CAP TRUONG_HKI'!C28</f>
        <v xml:space="preserve">Thái </v>
      </c>
      <c r="D25" s="80"/>
      <c r="E25" s="77"/>
      <c r="F25" s="77">
        <v>0</v>
      </c>
      <c r="G25" s="77">
        <f>'[1]TONG KET HKII'!F27</f>
        <v>0</v>
      </c>
      <c r="H25" s="77">
        <f t="shared" si="1"/>
        <v>0</v>
      </c>
      <c r="I25" s="77">
        <v>587</v>
      </c>
      <c r="J25" s="77">
        <v>0</v>
      </c>
      <c r="K25" s="77">
        <f t="shared" si="0"/>
        <v>587</v>
      </c>
      <c r="L25" s="76">
        <v>0</v>
      </c>
      <c r="M25" s="77">
        <f t="shared" si="2"/>
        <v>587</v>
      </c>
      <c r="N25" s="77">
        <f t="shared" si="3"/>
        <v>0</v>
      </c>
      <c r="O25" s="76">
        <f t="shared" si="4"/>
        <v>176.3</v>
      </c>
      <c r="P25" s="36"/>
      <c r="Q25" s="37"/>
      <c r="R25" s="37"/>
    </row>
    <row r="26" spans="1:18" s="38" customFormat="1" ht="44.25" customHeight="1" x14ac:dyDescent="0.2">
      <c r="A26" s="35">
        <v>15</v>
      </c>
      <c r="B26" s="33" t="str">
        <f>'[1]CAP TRUONG_HKI'!B29</f>
        <v>Võ Đắc</v>
      </c>
      <c r="C26" s="34" t="str">
        <f>'[1]CAP TRUONG_HKI'!C29</f>
        <v xml:space="preserve">Thịnh </v>
      </c>
      <c r="D26" s="80"/>
      <c r="E26" s="77"/>
      <c r="F26" s="77">
        <v>60</v>
      </c>
      <c r="G26" s="77">
        <v>0</v>
      </c>
      <c r="H26" s="77">
        <f t="shared" si="1"/>
        <v>60</v>
      </c>
      <c r="I26" s="77">
        <v>587</v>
      </c>
      <c r="J26" s="77">
        <v>0</v>
      </c>
      <c r="K26" s="77">
        <f t="shared" si="0"/>
        <v>587</v>
      </c>
      <c r="L26" s="76">
        <v>0</v>
      </c>
      <c r="M26" s="77">
        <f t="shared" si="2"/>
        <v>527</v>
      </c>
      <c r="N26" s="77">
        <f t="shared" si="3"/>
        <v>0</v>
      </c>
      <c r="O26" s="76">
        <f t="shared" si="4"/>
        <v>158.30000000000001</v>
      </c>
      <c r="P26" s="36" t="s">
        <v>44</v>
      </c>
      <c r="Q26" s="37"/>
      <c r="R26" s="37"/>
    </row>
    <row r="27" spans="1:18" s="38" customFormat="1" ht="41.25" customHeight="1" x14ac:dyDescent="0.2">
      <c r="A27" s="32">
        <v>16</v>
      </c>
      <c r="B27" s="33" t="str">
        <f>'[1]CAP TRUONG_HKI'!B30</f>
        <v>Kiều Trung</v>
      </c>
      <c r="C27" s="34" t="str">
        <f>'[1]CAP TRUONG_HKI'!C30</f>
        <v>Tín</v>
      </c>
      <c r="D27" s="80"/>
      <c r="E27" s="77"/>
      <c r="F27" s="77">
        <v>60</v>
      </c>
      <c r="G27" s="77">
        <f>'[1]TONG KET HKII'!F29</f>
        <v>0</v>
      </c>
      <c r="H27" s="77">
        <f t="shared" si="1"/>
        <v>60</v>
      </c>
      <c r="I27" s="77">
        <v>587</v>
      </c>
      <c r="J27" s="77">
        <v>0</v>
      </c>
      <c r="K27" s="77">
        <f t="shared" si="0"/>
        <v>587</v>
      </c>
      <c r="L27" s="77">
        <v>0</v>
      </c>
      <c r="M27" s="77">
        <f t="shared" si="2"/>
        <v>527</v>
      </c>
      <c r="N27" s="77">
        <f t="shared" si="3"/>
        <v>0</v>
      </c>
      <c r="O27" s="76">
        <f t="shared" si="4"/>
        <v>158.30000000000001</v>
      </c>
      <c r="P27" s="36" t="s">
        <v>44</v>
      </c>
      <c r="Q27" s="37"/>
      <c r="R27" s="37"/>
    </row>
    <row r="28" spans="1:18" s="38" customFormat="1" ht="114" customHeight="1" x14ac:dyDescent="0.2">
      <c r="A28" s="35">
        <v>17</v>
      </c>
      <c r="B28" s="33" t="str">
        <f>'[1]CAP TRUONG_HKI'!B31</f>
        <v>Phạm Nguyễn Đức</v>
      </c>
      <c r="C28" s="34" t="str">
        <f>'[1]CAP TRUONG_HKI'!C31</f>
        <v>Trung</v>
      </c>
      <c r="D28" s="80"/>
      <c r="E28" s="77"/>
      <c r="F28" s="77">
        <v>60</v>
      </c>
      <c r="G28" s="77">
        <v>200</v>
      </c>
      <c r="H28" s="77">
        <f t="shared" si="1"/>
        <v>260</v>
      </c>
      <c r="I28" s="77">
        <v>587</v>
      </c>
      <c r="J28" s="77">
        <v>0</v>
      </c>
      <c r="K28" s="77">
        <f t="shared" si="0"/>
        <v>587</v>
      </c>
      <c r="L28" s="77">
        <v>0</v>
      </c>
      <c r="M28" s="77">
        <f t="shared" si="2"/>
        <v>327</v>
      </c>
      <c r="N28" s="77">
        <f t="shared" si="3"/>
        <v>0</v>
      </c>
      <c r="O28" s="76">
        <f t="shared" si="4"/>
        <v>98.2</v>
      </c>
      <c r="P28" s="36" t="s">
        <v>45</v>
      </c>
      <c r="Q28" s="37"/>
      <c r="R28" s="37"/>
    </row>
    <row r="29" spans="1:18" s="38" customFormat="1" ht="152.25" customHeight="1" x14ac:dyDescent="0.2">
      <c r="A29" s="35">
        <v>18</v>
      </c>
      <c r="B29" s="33" t="str">
        <f>'[1]CAP TRUONG_HKI'!B32</f>
        <v>Nguyễn Anh</v>
      </c>
      <c r="C29" s="34" t="str">
        <f>'[1]CAP TRUONG_HKI'!C32</f>
        <v xml:space="preserve">Tuấn </v>
      </c>
      <c r="D29" s="80"/>
      <c r="E29" s="77"/>
      <c r="F29" s="77">
        <f>ROUND(400/2,1)+ROUND(400/3,1)+60</f>
        <v>393.3</v>
      </c>
      <c r="G29" s="77">
        <v>0</v>
      </c>
      <c r="H29" s="77">
        <f t="shared" si="1"/>
        <v>393.3</v>
      </c>
      <c r="I29" s="77">
        <v>587</v>
      </c>
      <c r="J29" s="77">
        <v>0</v>
      </c>
      <c r="K29" s="77">
        <f t="shared" si="0"/>
        <v>587</v>
      </c>
      <c r="L29" s="77">
        <v>0</v>
      </c>
      <c r="M29" s="77">
        <f t="shared" si="2"/>
        <v>193.7</v>
      </c>
      <c r="N29" s="77">
        <f t="shared" si="3"/>
        <v>0</v>
      </c>
      <c r="O29" s="76">
        <f t="shared" si="4"/>
        <v>58.2</v>
      </c>
      <c r="P29" s="74" t="s">
        <v>49</v>
      </c>
      <c r="Q29" s="37"/>
      <c r="R29" s="37"/>
    </row>
    <row r="30" spans="1:18" s="38" customFormat="1" ht="25.5" customHeight="1" x14ac:dyDescent="0.2">
      <c r="A30" s="32">
        <v>19</v>
      </c>
      <c r="B30" s="33" t="str">
        <f>'[1]CAP TRUONG_HKI'!B33</f>
        <v>Trần Minh</v>
      </c>
      <c r="C30" s="34" t="str">
        <f>'[1]CAP TRUONG_HKI'!C33</f>
        <v xml:space="preserve">Tuấn </v>
      </c>
      <c r="D30" s="80"/>
      <c r="E30" s="77"/>
      <c r="F30" s="77">
        <v>0</v>
      </c>
      <c r="G30" s="77">
        <f>'[1]TONG KET HKII'!F32</f>
        <v>0</v>
      </c>
      <c r="H30" s="77">
        <f t="shared" si="1"/>
        <v>0</v>
      </c>
      <c r="I30" s="77">
        <v>587</v>
      </c>
      <c r="J30" s="77">
        <v>0</v>
      </c>
      <c r="K30" s="77">
        <f t="shared" si="0"/>
        <v>587</v>
      </c>
      <c r="L30" s="76">
        <v>0</v>
      </c>
      <c r="M30" s="77">
        <f t="shared" si="2"/>
        <v>587</v>
      </c>
      <c r="N30" s="77">
        <f t="shared" si="3"/>
        <v>0</v>
      </c>
      <c r="O30" s="76">
        <f t="shared" si="4"/>
        <v>176.3</v>
      </c>
      <c r="P30" s="36"/>
      <c r="Q30" s="37"/>
      <c r="R30" s="37"/>
    </row>
    <row r="31" spans="1:18" s="38" customFormat="1" ht="30.75" customHeight="1" x14ac:dyDescent="0.2">
      <c r="A31" s="87" t="str">
        <f>'[1]CAP TRUONG_HKI'!B34</f>
        <v>Tổng cộng</v>
      </c>
      <c r="B31" s="88"/>
      <c r="C31" s="88"/>
      <c r="D31" s="89"/>
      <c r="E31" s="82">
        <f t="shared" ref="E31:O31" si="5">SUM(E12:E30)</f>
        <v>0</v>
      </c>
      <c r="F31" s="82">
        <f t="shared" si="5"/>
        <v>1296.3</v>
      </c>
      <c r="G31" s="82">
        <f t="shared" si="5"/>
        <v>1200</v>
      </c>
      <c r="H31" s="82">
        <f t="shared" si="5"/>
        <v>2496.3000000000002</v>
      </c>
      <c r="I31" s="82">
        <f t="shared" si="5"/>
        <v>11153</v>
      </c>
      <c r="J31" s="82">
        <f t="shared" si="5"/>
        <v>0</v>
      </c>
      <c r="K31" s="82">
        <f t="shared" si="5"/>
        <v>11153</v>
      </c>
      <c r="L31" s="82">
        <f t="shared" si="5"/>
        <v>0</v>
      </c>
      <c r="M31" s="82">
        <f t="shared" si="5"/>
        <v>8656.7000000000007</v>
      </c>
      <c r="N31" s="82">
        <f t="shared" si="5"/>
        <v>0</v>
      </c>
      <c r="O31" s="83">
        <f t="shared" si="5"/>
        <v>2600</v>
      </c>
      <c r="P31" s="39"/>
      <c r="Q31" s="37"/>
      <c r="R31" s="37"/>
    </row>
    <row r="32" spans="1:18" ht="8.25" customHeight="1" x14ac:dyDescent="0.25">
      <c r="B32" s="42"/>
    </row>
    <row r="33" spans="2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48"/>
      <c r="L33" s="101" t="s">
        <v>51</v>
      </c>
      <c r="M33" s="101"/>
      <c r="N33" s="101"/>
      <c r="O33" s="101"/>
      <c r="Q33" s="49"/>
      <c r="R33" s="49"/>
    </row>
    <row r="34" spans="2:18" x14ac:dyDescent="0.25">
      <c r="B34" s="50" t="s">
        <v>38</v>
      </c>
      <c r="C34" s="51"/>
      <c r="E34"/>
      <c r="F34" s="52" t="s">
        <v>39</v>
      </c>
      <c r="G34" s="47"/>
      <c r="J34" s="52"/>
      <c r="K34" s="52"/>
      <c r="L34" s="90" t="s">
        <v>40</v>
      </c>
      <c r="M34" s="90"/>
      <c r="N34" s="90"/>
      <c r="O34" s="90"/>
      <c r="Q34" s="53"/>
      <c r="R34" s="53"/>
    </row>
    <row r="35" spans="2:18" x14ac:dyDescent="0.25">
      <c r="B35" s="54"/>
      <c r="C35" s="54"/>
      <c r="D35" s="55"/>
      <c r="E35" s="55"/>
      <c r="F35" s="55"/>
      <c r="G35" s="55"/>
      <c r="H35" s="56"/>
      <c r="I35" s="54"/>
      <c r="J35" s="56"/>
      <c r="K35" s="57"/>
      <c r="L35" s="56"/>
      <c r="M35" s="58"/>
      <c r="N35" s="59"/>
      <c r="O35" s="60"/>
      <c r="Q35" s="61"/>
      <c r="R35" s="62"/>
    </row>
    <row r="36" spans="2:18" x14ac:dyDescent="0.25">
      <c r="B36" s="54"/>
      <c r="C36" s="54"/>
      <c r="D36" s="55"/>
      <c r="E36" s="55"/>
      <c r="F36" s="55"/>
      <c r="G36" s="55"/>
      <c r="H36" s="56"/>
      <c r="I36" s="54"/>
      <c r="J36" s="56"/>
      <c r="K36" s="57"/>
      <c r="L36" s="56"/>
      <c r="M36" s="58"/>
      <c r="N36" s="59"/>
      <c r="O36" s="60"/>
      <c r="Q36" s="61"/>
      <c r="R36" s="62"/>
    </row>
    <row r="37" spans="2:18" x14ac:dyDescent="0.25">
      <c r="B37" s="54"/>
      <c r="C37" s="54"/>
      <c r="D37" s="55"/>
      <c r="E37" s="55"/>
      <c r="F37" s="55"/>
      <c r="G37" s="55"/>
      <c r="H37" s="56"/>
      <c r="I37" s="54"/>
      <c r="J37" s="56"/>
      <c r="K37" s="57"/>
      <c r="L37" s="56"/>
      <c r="M37" s="58"/>
      <c r="N37" s="59"/>
      <c r="O37" s="60"/>
      <c r="Q37" s="61"/>
      <c r="R37" s="62"/>
    </row>
    <row r="38" spans="2:18" x14ac:dyDescent="0.25">
      <c r="B38" s="63"/>
      <c r="C38" s="63"/>
      <c r="D38" s="55"/>
      <c r="E38" s="55"/>
      <c r="F38" s="55"/>
      <c r="G38" s="47"/>
      <c r="H38" s="47"/>
      <c r="I38" s="47"/>
      <c r="J38" s="54"/>
      <c r="K38" s="47"/>
      <c r="L38" s="47"/>
      <c r="M38" s="54"/>
      <c r="N38" s="64"/>
      <c r="O38" s="65"/>
      <c r="Q38" s="61"/>
      <c r="R38" s="62"/>
    </row>
    <row r="39" spans="2:18" x14ac:dyDescent="0.25">
      <c r="B39" s="63"/>
      <c r="C39" s="63"/>
      <c r="D39" s="66"/>
      <c r="E39" s="66"/>
      <c r="F39" s="66"/>
      <c r="G39" s="67"/>
      <c r="H39" s="67"/>
      <c r="I39" s="67"/>
      <c r="J39" s="54"/>
      <c r="K39" s="67"/>
      <c r="L39" s="67"/>
      <c r="M39" s="54"/>
      <c r="N39" s="64"/>
      <c r="O39" s="65"/>
      <c r="Q39" s="68"/>
      <c r="R39" s="62"/>
    </row>
    <row r="40" spans="2:18" x14ac:dyDescent="0.25">
      <c r="B40" s="63"/>
      <c r="C40" s="63"/>
      <c r="E40" s="69"/>
      <c r="F40" s="70" t="s">
        <v>41</v>
      </c>
      <c r="G40" s="67"/>
      <c r="J40" s="70"/>
      <c r="K40" s="70"/>
      <c r="L40" s="102" t="s">
        <v>43</v>
      </c>
      <c r="M40" s="102"/>
      <c r="N40" s="102"/>
      <c r="O40" s="102"/>
      <c r="Q40" s="68"/>
      <c r="R40" s="62"/>
    </row>
    <row r="41" spans="2:18" x14ac:dyDescent="0.25">
      <c r="B41" s="45"/>
      <c r="C41" s="63"/>
      <c r="D41" s="63"/>
      <c r="E41" s="66"/>
      <c r="F41" s="66"/>
      <c r="G41" s="66"/>
      <c r="H41" s="67"/>
      <c r="I41" s="67"/>
      <c r="J41" s="67"/>
      <c r="K41" s="54"/>
      <c r="L41" s="67"/>
      <c r="M41" s="67"/>
      <c r="N41" s="71"/>
      <c r="O41" s="72"/>
      <c r="P41" s="73"/>
      <c r="Q41" s="68"/>
      <c r="R41" s="62"/>
    </row>
  </sheetData>
  <mergeCells count="23">
    <mergeCell ref="A1:G1"/>
    <mergeCell ref="A2:G2"/>
    <mergeCell ref="A5:P5"/>
    <mergeCell ref="A6:P6"/>
    <mergeCell ref="A7:P7"/>
    <mergeCell ref="L40:O40"/>
    <mergeCell ref="I9:I10"/>
    <mergeCell ref="J9:J10"/>
    <mergeCell ref="K9:K10"/>
    <mergeCell ref="L9:L10"/>
    <mergeCell ref="M9:M10"/>
    <mergeCell ref="N9:N10"/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L33:O33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2016-08-13T01:15:42Z</cp:lastPrinted>
  <dcterms:created xsi:type="dcterms:W3CDTF">2016-08-06T04:02:24Z</dcterms:created>
  <dcterms:modified xsi:type="dcterms:W3CDTF">2016-08-14T05:41:55Z</dcterms:modified>
</cp:coreProperties>
</file>